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ounting\My SecuriSync\Parrish\Budget\Budget 2025-26\"/>
    </mc:Choice>
  </mc:AlternateContent>
  <xr:revisionPtr revIDLastSave="0" documentId="13_ncr:1_{57704AD8-6A7D-4AC5-A652-A311DAED832E}" xr6:coauthVersionLast="47" xr6:coauthVersionMax="47" xr10:uidLastSave="{00000000-0000-0000-0000-000000000000}"/>
  <bookViews>
    <workbookView xWindow="-120" yWindow="-120" windowWidth="29040" windowHeight="15720" xr2:uid="{BCCFF14E-5DF5-4329-BBBF-7F82F51FB2CF}"/>
  </bookViews>
  <sheets>
    <sheet name="Sheet1" sheetId="1" r:id="rId1"/>
  </sheets>
  <definedNames>
    <definedName name="_xlnm.Print_Titles" localSheetId="0">Sheet1!$A:$C,Sheet1!$3:$4</definedName>
    <definedName name="QB_COLUMN_59200" localSheetId="0" hidden="1">Sheet1!#REF!</definedName>
    <definedName name="QB_COLUMN_63620" localSheetId="0" hidden="1">Sheet1!#REF!</definedName>
    <definedName name="QB_COLUMN_76210" localSheetId="0" hidden="1">Sheet1!#REF!</definedName>
    <definedName name="QB_COMPANY_0" localSheetId="0" hidden="1">Sheet1!#REF!</definedName>
    <definedName name="QB_DATA_0" localSheetId="0" hidden="1">Sheet1!$7:$7,Sheet1!$8:$8,Sheet1!$10:$10,Sheet1!$11:$11,Sheet1!#REF!,Sheet1!#REF!,Sheet1!#REF!,Sheet1!#REF!,Sheet1!#REF!,Sheet1!#REF!,Sheet1!#REF!,Sheet1!#REF!,Sheet1!#REF!,Sheet1!#REF!,Sheet1!#REF!,Sheet1!#REF!</definedName>
    <definedName name="QB_DATA_1" localSheetId="0" hidden="1">Sheet1!#REF!,Sheet1!#REF!,Sheet1!#REF!,Sheet1!$22:$22,Sheet1!$23:$23,Sheet1!$24:$24,Sheet1!$25:$25,Sheet1!$26:$26,Sheet1!$27:$27,Sheet1!$28:$28,Sheet1!$29:$29,Sheet1!$30:$30,Sheet1!$31:$31,Sheet1!$32:$32,Sheet1!$33:$33,Sheet1!$34:$34</definedName>
    <definedName name="QB_DATA_2" localSheetId="0" hidden="1">Sheet1!$35:$35,Sheet1!$36:$36</definedName>
    <definedName name="QB_DATE_1" localSheetId="0" hidden="1">Sheet1!#REF!</definedName>
    <definedName name="QB_FORMULA_0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1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2" localSheetId="0" hidden="1">Sheet1!#REF!,Sheet1!#REF!,Sheet1!#REF!,Sheet1!#REF!,Sheet1!#REF!,Sheet1!#REF!,Sheet1!#REF!,Sheet1!#REF!,Sheet1!#REF!,Sheet1!#REF!,Sheet1!#REF!,Sheet1!#REF!,Sheet1!#REF!,Sheet1!#REF!,Sheet1!#REF!,Sheet1!#REF!</definedName>
    <definedName name="QB_FORMULA_3" localSheetId="0" hidden="1">Sheet1!#REF!,Sheet1!#REF!,Sheet1!$E$57,Sheet1!#REF!</definedName>
    <definedName name="QB_ROW_107240" localSheetId="0" hidden="1">Sheet1!#REF!</definedName>
    <definedName name="QB_ROW_117240" localSheetId="0" hidden="1">Sheet1!$B$47</definedName>
    <definedName name="QB_ROW_125240" localSheetId="0" hidden="1">Sheet1!$B$31</definedName>
    <definedName name="QB_ROW_126040" localSheetId="0" hidden="1">Sheet1!$B$33</definedName>
    <definedName name="QB_ROW_126340" localSheetId="0" hidden="1">Sheet1!#REF!</definedName>
    <definedName name="QB_ROW_137240" localSheetId="0" hidden="1">Sheet1!#REF!</definedName>
    <definedName name="QB_ROW_139250" localSheetId="0" hidden="1">Sheet1!$C$33</definedName>
    <definedName name="QB_ROW_140250" localSheetId="0" hidden="1">Sheet1!$C$35</definedName>
    <definedName name="QB_ROW_146240" localSheetId="0" hidden="1">Sheet1!$B$39</definedName>
    <definedName name="QB_ROW_18301" localSheetId="0" hidden="1">Sheet1!#REF!</definedName>
    <definedName name="QB_ROW_19011" localSheetId="0" hidden="1">Sheet1!#REF!</definedName>
    <definedName name="QB_ROW_19311" localSheetId="0" hidden="1">Sheet1!#REF!</definedName>
    <definedName name="QB_ROW_20031" localSheetId="0" hidden="1">Sheet1!#REF!</definedName>
    <definedName name="QB_ROW_20331" localSheetId="0" hidden="1">Sheet1!#REF!</definedName>
    <definedName name="QB_ROW_21031" localSheetId="0" hidden="1">Sheet1!$A$21</definedName>
    <definedName name="QB_ROW_21331" localSheetId="0" hidden="1">Sheet1!#REF!</definedName>
    <definedName name="QB_ROW_2240" localSheetId="0" hidden="1">Sheet1!$B$23</definedName>
    <definedName name="QB_ROW_30240" localSheetId="0" hidden="1">Sheet1!#REF!</definedName>
    <definedName name="QB_ROW_38240" localSheetId="0" hidden="1">Sheet1!#REF!</definedName>
    <definedName name="QB_ROW_44240" localSheetId="0" hidden="1">Sheet1!$B$29</definedName>
    <definedName name="QB_ROW_46240" localSheetId="0" hidden="1">Sheet1!$B$25</definedName>
    <definedName name="QB_ROW_49340" localSheetId="0" hidden="1">Sheet1!$B$26</definedName>
    <definedName name="QB_ROW_54240" localSheetId="0" hidden="1">Sheet1!$B$28</definedName>
    <definedName name="QB_ROW_57240" localSheetId="0" hidden="1">Sheet1!$B$38</definedName>
    <definedName name="QB_ROW_59250" localSheetId="0" hidden="1">Sheet1!$C$34</definedName>
    <definedName name="QB_ROW_61240" localSheetId="0" hidden="1">Sheet1!$B$42</definedName>
    <definedName name="QB_ROW_62240" localSheetId="0" hidden="1">Sheet1!$B$32</definedName>
    <definedName name="QB_ROW_63250" localSheetId="0" hidden="1">Sheet1!$C$36</definedName>
    <definedName name="QB_ROW_68240" localSheetId="0" hidden="1">Sheet1!$B$49</definedName>
    <definedName name="QB_ROW_69240" localSheetId="0" hidden="1">Sheet1!$B$44</definedName>
    <definedName name="QB_ROW_70240" localSheetId="0" hidden="1">Sheet1!$B$46</definedName>
    <definedName name="QB_ROW_71240" localSheetId="0" hidden="1">Sheet1!$B$43</definedName>
    <definedName name="QB_ROW_72240" localSheetId="0" hidden="1">Sheet1!$B$45</definedName>
    <definedName name="QB_ROW_73240" localSheetId="0" hidden="1">Sheet1!$B$24</definedName>
    <definedName name="QB_ROW_74240" localSheetId="0" hidden="1">Sheet1!$B$41</definedName>
    <definedName name="QB_ROW_76240" localSheetId="0" hidden="1">Sheet1!$B$52</definedName>
    <definedName name="QB_ROW_77240" localSheetId="0" hidden="1">Sheet1!$B$48</definedName>
    <definedName name="QB_ROW_80240" localSheetId="0" hidden="1">Sheet1!$B$37</definedName>
    <definedName name="QB_ROW_82240" localSheetId="0" hidden="1">Sheet1!$B$30</definedName>
    <definedName name="QB_ROW_84240" localSheetId="0" hidden="1">Sheet1!$B$40</definedName>
    <definedName name="QB_ROW_86321" localSheetId="0" hidden="1">Sheet1!#REF!</definedName>
    <definedName name="QB_ROW_90240" localSheetId="0" hidden="1">Sheet1!$B$50</definedName>
    <definedName name="QB_ROW_91240" localSheetId="0" hidden="1">Sheet1!$B$51</definedName>
    <definedName name="QB_ROW_95240" localSheetId="0" hidden="1">Sheet1!$B$22</definedName>
    <definedName name="QB_SUBTITLE_3" localSheetId="0" hidden="1">Sheet1!#REF!</definedName>
    <definedName name="QB_TITLE_2" localSheetId="0" hidden="1">Sheet1!#REF!</definedName>
    <definedName name="QBCANSUPPORTUPDATE" localSheetId="0">TRUE</definedName>
    <definedName name="QBCOMPANYFILENAME" localSheetId="0">"C:\Users\Public\Documents\Intuit\QuickBooks\Company Files\PARRISH FIRE CONTROL DISTRICT 090716.QBW"</definedName>
    <definedName name="QBENDDATE" localSheetId="0">20210930</definedName>
    <definedName name="QBHEADERSONSCREEN" localSheetId="0">TRUE</definedName>
    <definedName name="QBMETADATASIZE" localSheetId="0">6076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8</definedName>
    <definedName name="QBREPORTCOMPANYID" localSheetId="0">"92e8f30de1d446759c124e97c8b91ca3"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TRUE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288</definedName>
    <definedName name="QBROWHEADERS" localSheetId="0">6</definedName>
    <definedName name="QBSTARTDATE" localSheetId="0">20201001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I9" i="1"/>
  <c r="D56" i="1" l="1"/>
  <c r="I19" i="1" l="1"/>
  <c r="I25" i="1"/>
  <c r="I27" i="1" s="1"/>
  <c r="I28" i="1" l="1"/>
  <c r="D6" i="1" l="1"/>
  <c r="D7" i="1"/>
  <c r="D8" i="1"/>
  <c r="D67" i="1" l="1"/>
  <c r="D9" i="1"/>
  <c r="D64" i="1" s="1"/>
  <c r="D15" i="1" l="1"/>
  <c r="D66" i="1" l="1"/>
  <c r="D69" i="1" l="1"/>
  <c r="D75" i="1" s="1"/>
</calcChain>
</file>

<file path=xl/sharedStrings.xml><?xml version="1.0" encoding="utf-8"?>
<sst xmlns="http://schemas.openxmlformats.org/spreadsheetml/2006/main" count="84" uniqueCount="77">
  <si>
    <t>Total Income</t>
  </si>
  <si>
    <t>Expense</t>
  </si>
  <si>
    <t>Total Expense</t>
  </si>
  <si>
    <t>General Fund Income</t>
  </si>
  <si>
    <t>Fire Assessments (gross)</t>
  </si>
  <si>
    <t>Less Tax Collector - 1 1/2%</t>
  </si>
  <si>
    <t>Less Discounts - 4%</t>
  </si>
  <si>
    <t>Fire Assessments (net)</t>
  </si>
  <si>
    <t>Miscellaneous</t>
  </si>
  <si>
    <t>User Fees</t>
  </si>
  <si>
    <t xml:space="preserve">Total income    </t>
  </si>
  <si>
    <t xml:space="preserve">Total reserve fund   </t>
  </si>
  <si>
    <t>Total funds available</t>
  </si>
  <si>
    <t>Expenditures</t>
  </si>
  <si>
    <t>Reserve fund Allocation</t>
  </si>
  <si>
    <t>Emergency Contingency Fund</t>
  </si>
  <si>
    <t>Restricted Reserve</t>
  </si>
  <si>
    <t>Unrestricted Reserve</t>
  </si>
  <si>
    <t>General Fund Expenses</t>
  </si>
  <si>
    <t>Employee Retirement</t>
  </si>
  <si>
    <t>Capital Expenditures</t>
  </si>
  <si>
    <t>Commissioners' Honorarium</t>
  </si>
  <si>
    <t>Communications</t>
  </si>
  <si>
    <t>Dues &amp; Licenses</t>
  </si>
  <si>
    <t>Fire Prevention</t>
  </si>
  <si>
    <t>Gas, Diesel &amp; Oil</t>
  </si>
  <si>
    <t>Insurance</t>
  </si>
  <si>
    <t>Dental</t>
  </si>
  <si>
    <t>Health</t>
  </si>
  <si>
    <t>Liability</t>
  </si>
  <si>
    <t>Workman's Comp.</t>
  </si>
  <si>
    <t>Medical Supplies</t>
  </si>
  <si>
    <t>Medical Testing</t>
  </si>
  <si>
    <t>Household Supplies</t>
  </si>
  <si>
    <t>Printing &amp; Office</t>
  </si>
  <si>
    <t>Professional Services/Legal</t>
  </si>
  <si>
    <t>R &amp; M-Equipment</t>
  </si>
  <si>
    <t>R &amp; M-Radios</t>
  </si>
  <si>
    <t>R &amp; M-Station</t>
  </si>
  <si>
    <t>R &amp; M-Vehicles</t>
  </si>
  <si>
    <t>Refund</t>
  </si>
  <si>
    <t>Fire Equipment &amp; Tools</t>
  </si>
  <si>
    <t>Training &amp; Education</t>
  </si>
  <si>
    <t>Travel</t>
  </si>
  <si>
    <t>Uniforms &amp; Gear</t>
  </si>
  <si>
    <t>Utilities</t>
  </si>
  <si>
    <t>Income</t>
  </si>
  <si>
    <t>Impact Fee Income</t>
  </si>
  <si>
    <t>Impact Fee Expenses</t>
  </si>
  <si>
    <t>Attorney</t>
  </si>
  <si>
    <t>Bank charges</t>
  </si>
  <si>
    <t>General Fund - Reserve Fund</t>
  </si>
  <si>
    <t>Impact Fee - Reserve Fund</t>
  </si>
  <si>
    <t xml:space="preserve">        Projected Reserve Fund Balance</t>
  </si>
  <si>
    <t xml:space="preserve">       Projected Reserve Fund Balance</t>
  </si>
  <si>
    <t>Medicare/Social Security Employer</t>
  </si>
  <si>
    <t>Personnel Wages</t>
  </si>
  <si>
    <t>Total Expenditures</t>
  </si>
  <si>
    <t>Debt Service Principal Station 2</t>
  </si>
  <si>
    <t>Debt Service Interest Station 2</t>
  </si>
  <si>
    <t>Debt Service Engine Principal</t>
  </si>
  <si>
    <t>Debt Service Engine Interest</t>
  </si>
  <si>
    <t>Transfer to General Fund</t>
  </si>
  <si>
    <t>Miscellaneous Operating Supplies</t>
  </si>
  <si>
    <t>Debt Service Ladder Truck</t>
  </si>
  <si>
    <t>less budget use (reserve) carry over expenditures</t>
  </si>
  <si>
    <t>Transfer in from Impact Fund</t>
  </si>
  <si>
    <t>Proposed 2025-2026 Budget</t>
  </si>
  <si>
    <t>Impact Fees Collected</t>
  </si>
  <si>
    <t>Misc. Income</t>
  </si>
  <si>
    <t>Budget Use Carry Over Ladder Truck</t>
  </si>
  <si>
    <t>Budget Use Carry Over Station 2</t>
  </si>
  <si>
    <t xml:space="preserve"> </t>
  </si>
  <si>
    <t>08/21/2025</t>
  </si>
  <si>
    <t>Designated Fund Station 2 Loan Payment</t>
  </si>
  <si>
    <t>Designated Fund Ladder Truck Payment</t>
  </si>
  <si>
    <t>Less Property Appraiser - 1 1/2%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</si>
</sst>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-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6"/>
      <color rgb="FF00000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u val="singleAccounting"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0"/>
      <name val="Arial Black"/>
      <family val="2"/>
    </font>
    <font>
      <b/>
      <u/>
      <sz val="16"/>
      <color rgb="FF000000"/>
      <name val="Arial"/>
      <family val="2"/>
    </font>
    <font>
      <u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5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164" fontId="2" fillId="0" borderId="0" xfId="0" applyNumberFormat="1" applyFont="1"/>
    <xf numFmtId="164" fontId="2" fillId="0" borderId="1" xfId="0" applyNumberFormat="1" applyFont="1" applyBorder="1"/>
    <xf numFmtId="0" fontId="2" fillId="0" borderId="0" xfId="0" applyFont="1"/>
    <xf numFmtId="49" fontId="2" fillId="0" borderId="0" xfId="0" applyNumberFormat="1" applyFont="1" applyAlignment="1">
      <alignment horizontal="centerContinuous"/>
    </xf>
    <xf numFmtId="0" fontId="0" fillId="0" borderId="0" xfId="0" applyAlignment="1">
      <alignment horizontal="center"/>
    </xf>
    <xf numFmtId="0" fontId="4" fillId="2" borderId="2" xfId="0" applyFont="1" applyFill="1" applyBorder="1" applyAlignment="1">
      <alignment horizontal="left"/>
    </xf>
    <xf numFmtId="4" fontId="4" fillId="2" borderId="3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0" fontId="4" fillId="2" borderId="4" xfId="0" applyFont="1" applyFill="1" applyBorder="1" applyAlignment="1">
      <alignment horizontal="left"/>
    </xf>
    <xf numFmtId="4" fontId="4" fillId="2" borderId="5" xfId="0" applyNumberFormat="1" applyFont="1" applyFill="1" applyBorder="1" applyAlignment="1">
      <alignment horizontal="right"/>
    </xf>
    <xf numFmtId="0" fontId="4" fillId="2" borderId="6" xfId="0" applyFont="1" applyFill="1" applyBorder="1" applyAlignment="1">
      <alignment horizontal="left"/>
    </xf>
    <xf numFmtId="4" fontId="4" fillId="2" borderId="0" xfId="0" applyNumberFormat="1" applyFont="1" applyFill="1" applyAlignment="1">
      <alignment horizontal="right"/>
    </xf>
    <xf numFmtId="4" fontId="4" fillId="2" borderId="0" xfId="0" applyNumberFormat="1" applyFont="1" applyFill="1"/>
    <xf numFmtId="39" fontId="4" fillId="2" borderId="4" xfId="0" applyNumberFormat="1" applyFont="1" applyFill="1" applyBorder="1" applyAlignment="1">
      <alignment horizontal="right" wrapText="1"/>
    </xf>
    <xf numFmtId="44" fontId="5" fillId="0" borderId="0" xfId="1" applyFont="1"/>
    <xf numFmtId="44" fontId="6" fillId="0" borderId="0" xfId="1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0" fontId="7" fillId="2" borderId="2" xfId="0" applyFont="1" applyFill="1" applyBorder="1"/>
    <xf numFmtId="164" fontId="8" fillId="0" borderId="0" xfId="0" applyNumberFormat="1" applyFont="1"/>
    <xf numFmtId="164" fontId="2" fillId="0" borderId="8" xfId="0" applyNumberFormat="1" applyFont="1" applyBorder="1"/>
    <xf numFmtId="0" fontId="9" fillId="2" borderId="4" xfId="0" applyFont="1" applyFill="1" applyBorder="1" applyAlignment="1">
      <alignment horizontal="left"/>
    </xf>
    <xf numFmtId="39" fontId="9" fillId="2" borderId="2" xfId="0" applyNumberFormat="1" applyFont="1" applyFill="1" applyBorder="1" applyAlignment="1">
      <alignment horizontal="right" wrapText="1"/>
    </xf>
    <xf numFmtId="0" fontId="9" fillId="2" borderId="2" xfId="0" applyFont="1" applyFill="1" applyBorder="1"/>
    <xf numFmtId="43" fontId="5" fillId="0" borderId="2" xfId="2" applyFont="1" applyBorder="1"/>
    <xf numFmtId="49" fontId="10" fillId="0" borderId="0" xfId="0" applyNumberFormat="1" applyFont="1" applyAlignment="1">
      <alignment horizontal="centerContinuous"/>
    </xf>
    <xf numFmtId="0" fontId="11" fillId="0" borderId="0" xfId="0" applyFont="1"/>
    <xf numFmtId="49" fontId="10" fillId="0" borderId="0" xfId="0" applyNumberFormat="1" applyFont="1" applyAlignment="1">
      <alignment horizontal="center"/>
    </xf>
    <xf numFmtId="164" fontId="2" fillId="0" borderId="7" xfId="0" applyNumberFormat="1" applyFont="1" applyBorder="1"/>
    <xf numFmtId="44" fontId="5" fillId="0" borderId="0" xfId="0" applyNumberFormat="1" applyFont="1"/>
    <xf numFmtId="0" fontId="12" fillId="0" borderId="0" xfId="0" applyFont="1"/>
    <xf numFmtId="49" fontId="13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44" fontId="5" fillId="0" borderId="0" xfId="1" applyFont="1" applyBorder="1"/>
    <xf numFmtId="0" fontId="4" fillId="2" borderId="3" xfId="0" applyFont="1" applyFill="1" applyBorder="1" applyAlignment="1">
      <alignment horizontal="left"/>
    </xf>
    <xf numFmtId="49" fontId="3" fillId="0" borderId="0" xfId="0" applyNumberFormat="1" applyFont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4" fillId="2" borderId="9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2" borderId="11" xfId="0" applyFont="1" applyFill="1" applyBorder="1" applyAlignment="1">
      <alignment horizontal="lef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0</xdr:row>
          <xdr:rowOff>228600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714375</xdr:colOff>
          <xdr:row>0</xdr:row>
          <xdr:rowOff>228600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</xdr:colOff>
      <xdr:row>0</xdr:row>
      <xdr:rowOff>0</xdr:rowOff>
    </xdr:from>
    <xdr:to>
      <xdr:col>1</xdr:col>
      <xdr:colOff>733893</xdr:colOff>
      <xdr:row>3</xdr:row>
      <xdr:rowOff>166993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690" y="0"/>
          <a:ext cx="733892" cy="8229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978D9-EE49-4E0C-B994-4E95B5D54305}">
  <sheetPr codeName="Sheet1">
    <pageSetUpPr fitToPage="1"/>
  </sheetPr>
  <dimension ref="A1:I102"/>
  <sheetViews>
    <sheetView tabSelected="1" zoomScale="106" zoomScaleNormal="106" workbookViewId="0">
      <selection activeCell="C6" sqref="C6"/>
    </sheetView>
  </sheetViews>
  <sheetFormatPr defaultRowHeight="15" x14ac:dyDescent="0.25"/>
  <cols>
    <col min="1" max="1" width="3" style="5" customWidth="1"/>
    <col min="2" max="2" width="12.140625" style="5" customWidth="1"/>
    <col min="3" max="3" width="38" style="5" customWidth="1"/>
    <col min="4" max="4" width="20.7109375" style="5" customWidth="1"/>
    <col min="5" max="5" width="10.140625" customWidth="1"/>
    <col min="8" max="8" width="31.42578125" customWidth="1"/>
    <col min="9" max="9" width="16.5703125" customWidth="1"/>
  </cols>
  <sheetData>
    <row r="1" spans="1:9" ht="21" x14ac:dyDescent="0.35">
      <c r="A1" s="6"/>
      <c r="B1" s="6"/>
      <c r="C1" s="34" t="s">
        <v>73</v>
      </c>
      <c r="D1" s="28"/>
      <c r="E1" s="30" t="s">
        <v>67</v>
      </c>
      <c r="F1" s="29"/>
    </row>
    <row r="2" spans="1:9" ht="15.75" customHeight="1" x14ac:dyDescent="0.3">
      <c r="A2" s="6"/>
      <c r="B2" s="6"/>
      <c r="C2" s="38" t="s">
        <v>3</v>
      </c>
      <c r="D2" s="6"/>
      <c r="E2" s="1"/>
      <c r="F2" s="19"/>
      <c r="G2" s="38" t="s">
        <v>47</v>
      </c>
      <c r="H2" s="38"/>
      <c r="I2" s="38"/>
    </row>
    <row r="3" spans="1:9" ht="15" customHeight="1" x14ac:dyDescent="0.3">
      <c r="A3" s="2"/>
      <c r="B3" s="2"/>
      <c r="C3" s="43"/>
      <c r="D3" s="2"/>
      <c r="F3" s="19"/>
      <c r="G3" s="38"/>
      <c r="H3" s="38"/>
      <c r="I3" s="38"/>
    </row>
    <row r="4" spans="1:9" s="7" customFormat="1" x14ac:dyDescent="0.25">
      <c r="A4" s="2"/>
      <c r="B4" s="2"/>
      <c r="C4" s="2"/>
      <c r="D4" s="2"/>
      <c r="E4"/>
    </row>
    <row r="5" spans="1:9" x14ac:dyDescent="0.25">
      <c r="A5" s="2"/>
      <c r="B5" s="2"/>
      <c r="C5" s="2" t="s">
        <v>4</v>
      </c>
      <c r="D5" s="17">
        <v>5738554</v>
      </c>
      <c r="F5" s="2" t="s">
        <v>46</v>
      </c>
      <c r="G5" s="2"/>
      <c r="H5" s="22"/>
      <c r="I5" s="22"/>
    </row>
    <row r="6" spans="1:9" x14ac:dyDescent="0.25">
      <c r="A6" s="2"/>
      <c r="B6" s="2"/>
      <c r="C6" s="2" t="s">
        <v>76</v>
      </c>
      <c r="D6" s="17">
        <f>D5*1.5%</f>
        <v>86078.31</v>
      </c>
      <c r="F6" s="2"/>
      <c r="G6" s="2" t="s">
        <v>68</v>
      </c>
      <c r="I6" s="3">
        <v>750000</v>
      </c>
    </row>
    <row r="7" spans="1:9" x14ac:dyDescent="0.25">
      <c r="A7" s="2"/>
      <c r="B7" s="2"/>
      <c r="C7" s="2" t="s">
        <v>5</v>
      </c>
      <c r="D7" s="17">
        <f>D5*1.5%</f>
        <v>86078.31</v>
      </c>
      <c r="F7" s="2"/>
      <c r="G7" s="2" t="s">
        <v>70</v>
      </c>
      <c r="I7" s="3">
        <v>120000</v>
      </c>
    </row>
    <row r="8" spans="1:9" ht="15.75" thickBot="1" x14ac:dyDescent="0.3">
      <c r="A8" s="2"/>
      <c r="B8" s="2"/>
      <c r="C8" s="2" t="s">
        <v>6</v>
      </c>
      <c r="D8" s="17">
        <f>D5*4%</f>
        <v>229542.16</v>
      </c>
      <c r="F8" s="2"/>
      <c r="G8" s="2" t="s">
        <v>69</v>
      </c>
      <c r="I8" s="3">
        <v>0</v>
      </c>
    </row>
    <row r="9" spans="1:9" ht="15.75" thickBot="1" x14ac:dyDescent="0.3">
      <c r="A9" s="2"/>
      <c r="B9" s="2"/>
      <c r="C9" s="2" t="s">
        <v>7</v>
      </c>
      <c r="D9" s="17">
        <f>D5-D6-D7-D8</f>
        <v>5336855.2200000007</v>
      </c>
      <c r="F9" s="2" t="s">
        <v>0</v>
      </c>
      <c r="G9" s="2"/>
      <c r="I9" s="31">
        <f>I6+I7+I8</f>
        <v>870000</v>
      </c>
    </row>
    <row r="10" spans="1:9" x14ac:dyDescent="0.25">
      <c r="A10" s="2"/>
      <c r="B10" s="2"/>
      <c r="C10" s="2" t="s">
        <v>8</v>
      </c>
      <c r="D10" s="17">
        <v>20000</v>
      </c>
      <c r="F10" s="2"/>
      <c r="G10" s="38" t="s">
        <v>48</v>
      </c>
      <c r="H10" s="38"/>
      <c r="I10" s="38"/>
    </row>
    <row r="11" spans="1:9" x14ac:dyDescent="0.25">
      <c r="A11" s="2"/>
      <c r="B11" s="2"/>
      <c r="C11" s="2" t="s">
        <v>9</v>
      </c>
      <c r="D11" s="36">
        <v>5000</v>
      </c>
      <c r="F11" s="2"/>
      <c r="G11" s="38"/>
      <c r="H11" s="38"/>
      <c r="I11" s="38"/>
    </row>
    <row r="12" spans="1:9" ht="20.25" x14ac:dyDescent="0.3">
      <c r="A12" s="2"/>
      <c r="B12" s="2"/>
      <c r="C12" s="2" t="s">
        <v>66</v>
      </c>
      <c r="D12" s="36">
        <v>483000</v>
      </c>
      <c r="F12" s="2"/>
      <c r="G12" s="19"/>
      <c r="H12" s="19"/>
      <c r="I12" s="19"/>
    </row>
    <row r="13" spans="1:9" ht="19.5" x14ac:dyDescent="0.55000000000000004">
      <c r="A13" s="2"/>
      <c r="B13" s="2"/>
      <c r="C13" s="2" t="s">
        <v>71</v>
      </c>
      <c r="D13" s="18">
        <v>483000</v>
      </c>
      <c r="F13" s="35" t="s">
        <v>1</v>
      </c>
      <c r="G13" s="2"/>
      <c r="I13" s="22"/>
    </row>
    <row r="14" spans="1:9" ht="15" customHeight="1" x14ac:dyDescent="0.25">
      <c r="A14" s="2"/>
      <c r="B14" s="2"/>
      <c r="C14" s="2"/>
      <c r="D14" s="17"/>
      <c r="F14" s="2"/>
      <c r="G14" s="2" t="s">
        <v>49</v>
      </c>
      <c r="I14" s="3">
        <v>40000</v>
      </c>
    </row>
    <row r="15" spans="1:9" ht="15" customHeight="1" x14ac:dyDescent="0.25">
      <c r="A15" s="2"/>
      <c r="B15" s="2"/>
      <c r="C15" s="2" t="s">
        <v>0</v>
      </c>
      <c r="D15" s="17">
        <f>SUM(D9:D13)</f>
        <v>6327855.2200000007</v>
      </c>
      <c r="F15" s="2"/>
      <c r="G15" s="2" t="s">
        <v>50</v>
      </c>
      <c r="I15" s="3">
        <v>0</v>
      </c>
    </row>
    <row r="16" spans="1:9" ht="15" customHeight="1" x14ac:dyDescent="0.25">
      <c r="A16" s="2"/>
      <c r="B16" s="2"/>
      <c r="C16" s="2"/>
      <c r="D16" s="17"/>
      <c r="F16" s="2"/>
      <c r="G16" s="2" t="s">
        <v>64</v>
      </c>
      <c r="I16" s="3">
        <v>22000</v>
      </c>
    </row>
    <row r="17" spans="1:9" ht="15" customHeight="1" x14ac:dyDescent="0.25">
      <c r="A17" s="2"/>
      <c r="B17" s="2"/>
      <c r="C17" s="2"/>
      <c r="D17" s="17"/>
      <c r="F17" s="2"/>
      <c r="G17" s="2" t="s">
        <v>20</v>
      </c>
      <c r="I17" s="3">
        <v>75000</v>
      </c>
    </row>
    <row r="18" spans="1:9" ht="15" customHeight="1" thickBot="1" x14ac:dyDescent="0.3">
      <c r="A18" s="2"/>
      <c r="B18" s="2"/>
      <c r="C18" s="2"/>
      <c r="D18" s="17"/>
      <c r="F18" s="2"/>
      <c r="G18" s="2" t="s">
        <v>62</v>
      </c>
      <c r="I18" s="3">
        <v>483000</v>
      </c>
    </row>
    <row r="19" spans="1:9" ht="15" customHeight="1" thickBot="1" x14ac:dyDescent="0.3">
      <c r="A19" s="2"/>
      <c r="B19" s="2"/>
      <c r="C19" s="2"/>
      <c r="D19" s="17"/>
      <c r="F19" s="2" t="s">
        <v>2</v>
      </c>
      <c r="G19" s="2"/>
      <c r="I19" s="4">
        <f>SUM(I14:I18)</f>
        <v>620000</v>
      </c>
    </row>
    <row r="20" spans="1:9" ht="21" thickBot="1" x14ac:dyDescent="0.35">
      <c r="A20" s="2"/>
      <c r="B20" s="2"/>
      <c r="C20" s="20" t="s">
        <v>18</v>
      </c>
      <c r="D20" s="17"/>
      <c r="F20" s="2"/>
      <c r="G20" s="2"/>
      <c r="I20" s="23"/>
    </row>
    <row r="21" spans="1:9" ht="15.75" thickTop="1" x14ac:dyDescent="0.25">
      <c r="A21" s="2" t="s">
        <v>1</v>
      </c>
      <c r="B21" s="2"/>
      <c r="C21" s="2"/>
      <c r="D21" s="3"/>
      <c r="F21" s="2"/>
      <c r="G21" s="2"/>
      <c r="I21" s="3"/>
    </row>
    <row r="22" spans="1:9" x14ac:dyDescent="0.25">
      <c r="A22" s="2"/>
      <c r="B22" s="2" t="s">
        <v>56</v>
      </c>
      <c r="C22" s="2"/>
      <c r="D22" s="3">
        <v>3108285</v>
      </c>
      <c r="F22" s="2"/>
      <c r="G22" s="2"/>
      <c r="I22" s="3"/>
    </row>
    <row r="23" spans="1:9" x14ac:dyDescent="0.25">
      <c r="A23" s="2"/>
      <c r="B23" s="2" t="s">
        <v>55</v>
      </c>
      <c r="C23" s="2"/>
      <c r="D23" s="3">
        <v>237783</v>
      </c>
      <c r="F23" s="38" t="s">
        <v>52</v>
      </c>
      <c r="G23" s="38"/>
      <c r="H23" s="38"/>
    </row>
    <row r="24" spans="1:9" x14ac:dyDescent="0.25">
      <c r="A24" s="2"/>
      <c r="B24" s="2" t="s">
        <v>19</v>
      </c>
      <c r="C24" s="2"/>
      <c r="D24" s="3">
        <v>1052793</v>
      </c>
      <c r="F24" s="39"/>
      <c r="G24" s="39"/>
      <c r="H24" s="39"/>
    </row>
    <row r="25" spans="1:9" ht="15" customHeight="1" x14ac:dyDescent="0.25">
      <c r="A25" s="2"/>
      <c r="B25" s="2" t="s">
        <v>20</v>
      </c>
      <c r="C25" s="2"/>
      <c r="D25" s="3">
        <v>55000</v>
      </c>
      <c r="F25" s="40" t="s">
        <v>10</v>
      </c>
      <c r="G25" s="41"/>
      <c r="H25" s="42"/>
      <c r="I25" s="27">
        <f>I9</f>
        <v>870000</v>
      </c>
    </row>
    <row r="26" spans="1:9" ht="15" customHeight="1" x14ac:dyDescent="0.25">
      <c r="A26" s="2"/>
      <c r="B26" s="2" t="s">
        <v>60</v>
      </c>
      <c r="C26" s="2"/>
      <c r="D26" s="3">
        <v>26076</v>
      </c>
      <c r="F26" s="11" t="s">
        <v>11</v>
      </c>
      <c r="G26" s="9"/>
      <c r="H26" s="10"/>
      <c r="I26" s="27">
        <v>1355000</v>
      </c>
    </row>
    <row r="27" spans="1:9" x14ac:dyDescent="0.25">
      <c r="A27" s="2"/>
      <c r="B27" s="2" t="s">
        <v>61</v>
      </c>
      <c r="C27" s="2"/>
      <c r="D27" s="3">
        <v>3915</v>
      </c>
      <c r="F27" s="11" t="s">
        <v>12</v>
      </c>
      <c r="G27" s="12"/>
      <c r="H27" s="10"/>
      <c r="I27" s="27">
        <f>SUM(I25:I26)</f>
        <v>2225000</v>
      </c>
    </row>
    <row r="28" spans="1:9" ht="15" customHeight="1" x14ac:dyDescent="0.25">
      <c r="A28" s="2"/>
      <c r="B28" s="2" t="s">
        <v>21</v>
      </c>
      <c r="C28" s="2"/>
      <c r="D28" s="3">
        <v>30000</v>
      </c>
      <c r="F28" s="40" t="s">
        <v>13</v>
      </c>
      <c r="G28" s="41"/>
      <c r="H28" s="42"/>
      <c r="I28" s="27">
        <f>I19</f>
        <v>620000</v>
      </c>
    </row>
    <row r="29" spans="1:9" ht="15" customHeight="1" x14ac:dyDescent="0.25">
      <c r="A29" s="2"/>
      <c r="B29" s="2" t="s">
        <v>22</v>
      </c>
      <c r="C29" s="2"/>
      <c r="D29" s="3">
        <v>34000</v>
      </c>
      <c r="F29" s="44" t="s">
        <v>75</v>
      </c>
      <c r="G29" s="13"/>
      <c r="H29" s="37"/>
      <c r="I29" s="27">
        <v>120000</v>
      </c>
    </row>
    <row r="30" spans="1:9" x14ac:dyDescent="0.25">
      <c r="A30" s="2"/>
      <c r="B30" s="2" t="s">
        <v>23</v>
      </c>
      <c r="C30" s="2"/>
      <c r="D30" s="3">
        <v>33000</v>
      </c>
      <c r="F30" s="11" t="s">
        <v>54</v>
      </c>
      <c r="G30" s="12"/>
      <c r="H30" s="10"/>
      <c r="I30" s="27">
        <f>I27-I28-I29</f>
        <v>1485000</v>
      </c>
    </row>
    <row r="31" spans="1:9" x14ac:dyDescent="0.25">
      <c r="A31" s="2"/>
      <c r="B31" s="2" t="s">
        <v>24</v>
      </c>
      <c r="C31" s="2"/>
      <c r="D31" s="3">
        <v>8000</v>
      </c>
      <c r="G31" s="5"/>
      <c r="H31" s="5"/>
    </row>
    <row r="32" spans="1:9" x14ac:dyDescent="0.25">
      <c r="A32" s="2"/>
      <c r="B32" s="2" t="s">
        <v>25</v>
      </c>
      <c r="C32" s="2"/>
      <c r="D32" s="3">
        <v>38000</v>
      </c>
    </row>
    <row r="33" spans="1:9" x14ac:dyDescent="0.25">
      <c r="A33" s="2"/>
      <c r="B33" s="2" t="s">
        <v>26</v>
      </c>
      <c r="C33" s="2" t="s">
        <v>27</v>
      </c>
      <c r="D33" s="3">
        <v>10500</v>
      </c>
    </row>
    <row r="34" spans="1:9" x14ac:dyDescent="0.25">
      <c r="A34" s="2"/>
      <c r="B34" s="2"/>
      <c r="C34" s="2" t="s">
        <v>28</v>
      </c>
      <c r="D34" s="3">
        <v>360100</v>
      </c>
      <c r="F34" s="5"/>
    </row>
    <row r="35" spans="1:9" x14ac:dyDescent="0.25">
      <c r="A35" s="2"/>
      <c r="B35" s="2"/>
      <c r="C35" s="2" t="s">
        <v>29</v>
      </c>
      <c r="D35" s="3">
        <v>105000</v>
      </c>
    </row>
    <row r="36" spans="1:9" x14ac:dyDescent="0.25">
      <c r="A36" s="2"/>
      <c r="B36" s="2"/>
      <c r="C36" s="2" t="s">
        <v>30</v>
      </c>
      <c r="D36" s="3">
        <v>102000</v>
      </c>
    </row>
    <row r="37" spans="1:9" x14ac:dyDescent="0.25">
      <c r="A37" s="2"/>
      <c r="B37" s="2" t="s">
        <v>31</v>
      </c>
      <c r="C37" s="2"/>
      <c r="D37" s="3">
        <v>8000</v>
      </c>
      <c r="F37" s="33"/>
      <c r="G37" s="33"/>
      <c r="H37" s="33"/>
      <c r="I37" s="33"/>
    </row>
    <row r="38" spans="1:9" s="5" customFormat="1" x14ac:dyDescent="0.25">
      <c r="A38" s="2"/>
      <c r="B38" s="2" t="s">
        <v>32</v>
      </c>
      <c r="C38" s="2"/>
      <c r="D38" s="3">
        <v>19000</v>
      </c>
      <c r="E38"/>
      <c r="F38" s="33"/>
      <c r="G38" s="33"/>
      <c r="H38" s="33"/>
      <c r="I38" s="33"/>
    </row>
    <row r="39" spans="1:9" x14ac:dyDescent="0.25">
      <c r="A39" s="2"/>
      <c r="B39" s="2" t="s">
        <v>33</v>
      </c>
      <c r="C39" s="2"/>
      <c r="D39" s="3">
        <v>7000</v>
      </c>
      <c r="F39" s="33"/>
      <c r="G39" s="33"/>
      <c r="H39" s="33"/>
      <c r="I39" s="33"/>
    </row>
    <row r="40" spans="1:9" x14ac:dyDescent="0.25">
      <c r="A40" s="2"/>
      <c r="B40" s="2" t="s">
        <v>63</v>
      </c>
      <c r="C40" s="2"/>
      <c r="D40" s="3">
        <v>7000</v>
      </c>
      <c r="F40" s="33"/>
      <c r="G40" s="33"/>
      <c r="H40" s="33"/>
      <c r="I40" s="33"/>
    </row>
    <row r="41" spans="1:9" x14ac:dyDescent="0.25">
      <c r="A41" s="2"/>
      <c r="B41" s="2" t="s">
        <v>34</v>
      </c>
      <c r="C41" s="2"/>
      <c r="D41" s="3">
        <v>7500</v>
      </c>
      <c r="F41" s="33"/>
      <c r="G41" s="33"/>
      <c r="H41" s="33"/>
      <c r="I41" s="33"/>
    </row>
    <row r="42" spans="1:9" x14ac:dyDescent="0.25">
      <c r="A42" s="2"/>
      <c r="B42" s="2" t="s">
        <v>35</v>
      </c>
      <c r="C42" s="2"/>
      <c r="D42" s="3">
        <v>50000</v>
      </c>
    </row>
    <row r="43" spans="1:9" x14ac:dyDescent="0.25">
      <c r="A43" s="2"/>
      <c r="B43" s="2" t="s">
        <v>36</v>
      </c>
      <c r="C43" s="2"/>
      <c r="D43" s="3">
        <v>30000</v>
      </c>
    </row>
    <row r="44" spans="1:9" x14ac:dyDescent="0.25">
      <c r="A44" s="2"/>
      <c r="B44" s="2" t="s">
        <v>37</v>
      </c>
      <c r="C44" s="2"/>
      <c r="D44" s="3">
        <v>30000</v>
      </c>
    </row>
    <row r="45" spans="1:9" x14ac:dyDescent="0.25">
      <c r="A45" s="2"/>
      <c r="B45" s="2" t="s">
        <v>38</v>
      </c>
      <c r="C45" s="2"/>
      <c r="D45" s="3">
        <v>25000</v>
      </c>
    </row>
    <row r="46" spans="1:9" x14ac:dyDescent="0.25">
      <c r="A46" s="2"/>
      <c r="B46" s="2" t="s">
        <v>39</v>
      </c>
      <c r="C46" s="2"/>
      <c r="D46" s="3">
        <v>61000</v>
      </c>
    </row>
    <row r="47" spans="1:9" x14ac:dyDescent="0.25">
      <c r="A47" s="2"/>
      <c r="B47" s="2" t="s">
        <v>40</v>
      </c>
      <c r="C47" s="2"/>
      <c r="D47" s="3">
        <v>500</v>
      </c>
    </row>
    <row r="48" spans="1:9" x14ac:dyDescent="0.25">
      <c r="A48" s="2"/>
      <c r="B48" s="2" t="s">
        <v>41</v>
      </c>
      <c r="C48" s="2"/>
      <c r="D48" s="3">
        <v>14000</v>
      </c>
    </row>
    <row r="49" spans="1:4" x14ac:dyDescent="0.25">
      <c r="A49" s="2"/>
      <c r="B49" s="2" t="s">
        <v>42</v>
      </c>
      <c r="C49" s="2"/>
      <c r="D49" s="3">
        <v>40000</v>
      </c>
    </row>
    <row r="50" spans="1:4" x14ac:dyDescent="0.25">
      <c r="A50" s="2"/>
      <c r="B50" s="2" t="s">
        <v>43</v>
      </c>
      <c r="C50" s="2"/>
      <c r="D50" s="3">
        <v>2000</v>
      </c>
    </row>
    <row r="51" spans="1:4" x14ac:dyDescent="0.25">
      <c r="A51" s="2"/>
      <c r="B51" s="2" t="s">
        <v>44</v>
      </c>
      <c r="C51" s="2"/>
      <c r="D51" s="3">
        <v>45000</v>
      </c>
    </row>
    <row r="52" spans="1:4" x14ac:dyDescent="0.25">
      <c r="A52" s="2"/>
      <c r="B52" s="2" t="s">
        <v>45</v>
      </c>
      <c r="C52" s="2"/>
      <c r="D52" s="3">
        <v>40000</v>
      </c>
    </row>
    <row r="53" spans="1:4" x14ac:dyDescent="0.25">
      <c r="A53" s="2"/>
      <c r="B53" s="2" t="s">
        <v>58</v>
      </c>
      <c r="C53" s="2"/>
      <c r="D53" s="3">
        <v>343980</v>
      </c>
    </row>
    <row r="54" spans="1:4" x14ac:dyDescent="0.25">
      <c r="A54" s="2"/>
      <c r="B54" s="2" t="s">
        <v>59</v>
      </c>
      <c r="C54" s="2"/>
      <c r="D54" s="3">
        <v>139014</v>
      </c>
    </row>
    <row r="55" spans="1:4" ht="15.75" thickBot="1" x14ac:dyDescent="0.3">
      <c r="A55" s="2"/>
      <c r="B55" s="2"/>
      <c r="C55" s="2"/>
      <c r="D55" s="3" t="s">
        <v>72</v>
      </c>
    </row>
    <row r="56" spans="1:4" ht="15.75" thickBot="1" x14ac:dyDescent="0.3">
      <c r="A56" s="2"/>
      <c r="B56" s="2" t="s">
        <v>2</v>
      </c>
      <c r="C56" s="2"/>
      <c r="D56" s="31">
        <f>SUM(D22:D54)</f>
        <v>6073446</v>
      </c>
    </row>
    <row r="57" spans="1:4" x14ac:dyDescent="0.25">
      <c r="A57" s="2"/>
      <c r="B57" s="2"/>
      <c r="C57" s="2"/>
      <c r="D57" s="32"/>
    </row>
    <row r="58" spans="1:4" x14ac:dyDescent="0.25">
      <c r="A58" s="2"/>
      <c r="B58" s="2"/>
      <c r="C58" s="2"/>
      <c r="D58" s="3"/>
    </row>
    <row r="59" spans="1:4" x14ac:dyDescent="0.25">
      <c r="A59" s="2"/>
      <c r="B59" s="2"/>
      <c r="C59" s="2"/>
      <c r="D59" s="3"/>
    </row>
    <row r="60" spans="1:4" ht="15" customHeight="1" x14ac:dyDescent="0.25">
      <c r="A60" s="2"/>
      <c r="B60" s="2"/>
      <c r="C60" s="2"/>
      <c r="D60" s="3"/>
    </row>
    <row r="61" spans="1:4" ht="15" customHeight="1" x14ac:dyDescent="0.25">
      <c r="A61"/>
      <c r="B61" s="2"/>
      <c r="C61" s="2"/>
      <c r="D61" s="3"/>
    </row>
    <row r="62" spans="1:4" x14ac:dyDescent="0.25">
      <c r="B62" s="38" t="s">
        <v>51</v>
      </c>
      <c r="C62" s="38"/>
      <c r="D62" s="38"/>
    </row>
    <row r="63" spans="1:4" x14ac:dyDescent="0.25">
      <c r="B63" s="39"/>
      <c r="C63" s="39"/>
      <c r="D63" s="39"/>
    </row>
    <row r="64" spans="1:4" x14ac:dyDescent="0.25">
      <c r="B64" s="8" t="s">
        <v>10</v>
      </c>
      <c r="C64" s="9"/>
      <c r="D64" s="10">
        <f>D9+D10+D11+D12+D13</f>
        <v>6327855.2200000007</v>
      </c>
    </row>
    <row r="65" spans="2:4" ht="15" customHeight="1" x14ac:dyDescent="0.25">
      <c r="B65" s="11" t="s">
        <v>11</v>
      </c>
      <c r="C65" s="9"/>
      <c r="D65" s="10">
        <v>1418496</v>
      </c>
    </row>
    <row r="66" spans="2:4" ht="15" customHeight="1" x14ac:dyDescent="0.25">
      <c r="B66" s="11" t="s">
        <v>12</v>
      </c>
      <c r="C66" s="12"/>
      <c r="D66" s="10">
        <f>D64+D65</f>
        <v>7746351.2200000007</v>
      </c>
    </row>
    <row r="67" spans="2:4" ht="15" customHeight="1" x14ac:dyDescent="0.25">
      <c r="B67" s="11" t="s">
        <v>57</v>
      </c>
      <c r="C67" s="12"/>
      <c r="D67" s="10">
        <f>D56</f>
        <v>6073446</v>
      </c>
    </row>
    <row r="68" spans="2:4" x14ac:dyDescent="0.25">
      <c r="B68" s="11" t="s">
        <v>65</v>
      </c>
      <c r="C68" s="12"/>
      <c r="D68" s="10">
        <v>483000</v>
      </c>
    </row>
    <row r="69" spans="2:4" x14ac:dyDescent="0.25">
      <c r="B69" s="11" t="s">
        <v>53</v>
      </c>
      <c r="C69" s="12"/>
      <c r="D69" s="10">
        <f>+D66-D67-D68</f>
        <v>1189905.2200000007</v>
      </c>
    </row>
    <row r="70" spans="2:4" x14ac:dyDescent="0.25">
      <c r="B70" s="13"/>
      <c r="C70" s="14"/>
      <c r="D70" s="15"/>
    </row>
    <row r="71" spans="2:4" ht="15.75" x14ac:dyDescent="0.3">
      <c r="B71" s="24" t="s">
        <v>14</v>
      </c>
      <c r="C71" s="25"/>
      <c r="D71" s="10"/>
    </row>
    <row r="72" spans="2:4" x14ac:dyDescent="0.25">
      <c r="B72" s="11" t="s">
        <v>15</v>
      </c>
      <c r="C72" s="16"/>
      <c r="D72" s="10">
        <v>100000</v>
      </c>
    </row>
    <row r="73" spans="2:4" x14ac:dyDescent="0.25">
      <c r="B73" s="11" t="s">
        <v>74</v>
      </c>
      <c r="C73" s="16"/>
      <c r="D73" s="10">
        <v>483000</v>
      </c>
    </row>
    <row r="74" spans="2:4" x14ac:dyDescent="0.25">
      <c r="B74" s="11" t="s">
        <v>16</v>
      </c>
      <c r="C74" s="16"/>
      <c r="D74" s="10">
        <v>100000</v>
      </c>
    </row>
    <row r="75" spans="2:4" ht="15.75" x14ac:dyDescent="0.3">
      <c r="B75" s="26" t="s">
        <v>17</v>
      </c>
      <c r="C75" s="21"/>
      <c r="D75" s="10">
        <f>SUM(D69-D72-D73-D74)</f>
        <v>506905.22000000067</v>
      </c>
    </row>
    <row r="101" ht="15" customHeight="1" x14ac:dyDescent="0.25"/>
    <row r="102" ht="15" customHeight="1" x14ac:dyDescent="0.25"/>
  </sheetData>
  <mergeCells count="7">
    <mergeCell ref="B62:D63"/>
    <mergeCell ref="F28:H28"/>
    <mergeCell ref="F25:H25"/>
    <mergeCell ref="F23:H24"/>
    <mergeCell ref="G2:I3"/>
    <mergeCell ref="G10:I11"/>
    <mergeCell ref="C2:C3"/>
  </mergeCells>
  <pageMargins left="0.25" right="0.25" top="0.75" bottom="0.75" header="0.3" footer="0.3"/>
  <pageSetup scale="59" fitToWidth="0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0</xdr:row>
                <xdr:rowOff>228600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autoPict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714375</xdr:colOff>
                <xdr:row>0</xdr:row>
                <xdr:rowOff>228600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</dc:creator>
  <cp:lastModifiedBy>Shannon Johnson</cp:lastModifiedBy>
  <cp:lastPrinted>2025-08-21T17:29:32Z</cp:lastPrinted>
  <dcterms:created xsi:type="dcterms:W3CDTF">2021-05-11T20:54:53Z</dcterms:created>
  <dcterms:modified xsi:type="dcterms:W3CDTF">2025-08-21T17:40:43Z</dcterms:modified>
</cp:coreProperties>
</file>